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erumkommuneno-my.sharepoint.com/personal/espen_longem_baerum_kommune_no/Documents/02 Sandvika sentrum øst/05 Andenæs/Utbyggingsavtaler/S7+S8/Gjeldende avtale med vedlegg/"/>
    </mc:Choice>
  </mc:AlternateContent>
  <xr:revisionPtr revIDLastSave="0" documentId="8_{328189A7-1694-4137-9C29-496E9ACC54A6}" xr6:coauthVersionLast="45" xr6:coauthVersionMax="45" xr10:uidLastSave="{00000000-0000-0000-0000-000000000000}"/>
  <bookViews>
    <workbookView xWindow="28680" yWindow="-120" windowWidth="29040" windowHeight="15840" xr2:uid="{263DCF7A-AC6C-43FE-A648-C2F20AB2F36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E8" i="1" s="1"/>
  <c r="C8" i="1"/>
  <c r="D5" i="1" l="1"/>
  <c r="F8" i="1" l="1"/>
  <c r="C12" i="1" s="1"/>
  <c r="D12" i="1" s="1"/>
  <c r="F5" i="1"/>
  <c r="E12" i="1" l="1"/>
  <c r="F12" i="1" s="1"/>
  <c r="G8" i="1"/>
</calcChain>
</file>

<file path=xl/sharedStrings.xml><?xml version="1.0" encoding="utf-8"?>
<sst xmlns="http://schemas.openxmlformats.org/spreadsheetml/2006/main" count="19" uniqueCount="18">
  <si>
    <t>Fastsettelse av anleggsbidrag og kontantbidrag</t>
  </si>
  <si>
    <t>Anleggsbidrag</t>
  </si>
  <si>
    <t>BRA næring</t>
  </si>
  <si>
    <t>Kr/BRA næring</t>
  </si>
  <si>
    <t>BRA bolig</t>
  </si>
  <si>
    <t>Kr/BRA bolig</t>
  </si>
  <si>
    <t>Totalt</t>
  </si>
  <si>
    <t>Fradrag for riving</t>
  </si>
  <si>
    <t>Totalt anleggsbidrag etter riving</t>
  </si>
  <si>
    <t>Kontantbidrag</t>
  </si>
  <si>
    <t>Fradrag realytelser</t>
  </si>
  <si>
    <t>Fradrag riving</t>
  </si>
  <si>
    <t>Totalt fradrag</t>
  </si>
  <si>
    <t>Totalt kontantbidrag</t>
  </si>
  <si>
    <t>Kontantbidrag/m2</t>
  </si>
  <si>
    <t>S7+S8</t>
  </si>
  <si>
    <t>Næring til ny næring - 2100*(B5)*0,5</t>
  </si>
  <si>
    <t>Næring til ny bolig - 2900*((9701+7900)-(B5))*0,2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</si>
</sst>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  <numFmt numFmtId="165" formatCode="&quot;kr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44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05F88-D1D8-49B2-AF69-AF4B5DF720F4}">
  <dimension ref="A1:G12"/>
  <sheetViews>
    <sheetView tabSelected="1" workbookViewId="0">
      <selection activeCell="C8" sqref="C8"/>
    </sheetView>
  </sheetViews>
  <sheetFormatPr baseColWidth="10" defaultRowHeight="15" x14ac:dyDescent="0.25"/>
  <cols>
    <col min="1" max="1" width="32.5703125" customWidth="1"/>
    <col min="2" max="2" width="23" customWidth="1"/>
    <col min="3" max="3" width="22.5703125" customWidth="1"/>
    <col min="4" max="4" width="39.7109375" customWidth="1"/>
    <col min="5" max="5" width="22.42578125" customWidth="1"/>
    <col min="6" max="6" width="21.5703125" customWidth="1"/>
    <col min="7" max="7" width="33.140625" customWidth="1"/>
  </cols>
  <sheetData>
    <row r="1" spans="1:7" ht="33.75" x14ac:dyDescent="0.5">
      <c r="A1" s="1" t="s">
        <v>15</v>
      </c>
    </row>
    <row r="2" spans="1:7" ht="26.25" x14ac:dyDescent="0.4">
      <c r="A2" s="2" t="s">
        <v>0</v>
      </c>
    </row>
    <row r="4" spans="1:7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x14ac:dyDescent="0.25">
      <c r="B5" s="4">
        <f>6900+5600</f>
        <v>12500</v>
      </c>
      <c r="C5" s="5">
        <v>2100</v>
      </c>
      <c r="D5" s="9">
        <f>13300+12400</f>
        <v>25700</v>
      </c>
      <c r="E5" s="7">
        <v>2900</v>
      </c>
      <c r="F5" s="5">
        <f>(B5*C5)+(D5*E5)</f>
        <v>100780000</v>
      </c>
    </row>
    <row r="6" spans="1:7" x14ac:dyDescent="0.25">
      <c r="B6" s="4"/>
      <c r="C6" s="5"/>
      <c r="D6" s="6"/>
      <c r="E6" s="7"/>
      <c r="F6" s="5"/>
    </row>
    <row r="7" spans="1:7" x14ac:dyDescent="0.25">
      <c r="A7" s="3" t="s">
        <v>7</v>
      </c>
      <c r="B7" s="10" t="s">
        <v>16</v>
      </c>
      <c r="C7" s="10"/>
      <c r="D7" s="10" t="s">
        <v>17</v>
      </c>
      <c r="E7" s="10"/>
      <c r="F7" s="3" t="s">
        <v>6</v>
      </c>
      <c r="G7" s="3" t="s">
        <v>8</v>
      </c>
    </row>
    <row r="8" spans="1:7" x14ac:dyDescent="0.25">
      <c r="B8" s="8"/>
      <c r="C8" s="8">
        <f>2100*(B5)*0.5</f>
        <v>13125000</v>
      </c>
      <c r="D8" s="8"/>
      <c r="E8" s="8">
        <f>2900*((9701+7900)-(B5))*0.2</f>
        <v>2958580</v>
      </c>
      <c r="F8" s="8">
        <f>C8+E8</f>
        <v>16083580</v>
      </c>
      <c r="G8" s="8">
        <f>F5-F8</f>
        <v>84696420</v>
      </c>
    </row>
    <row r="9" spans="1:7" x14ac:dyDescent="0.25">
      <c r="B9" s="8"/>
      <c r="C9" s="8"/>
      <c r="D9" s="8"/>
      <c r="E9" s="8"/>
      <c r="F9" s="8"/>
    </row>
    <row r="10" spans="1:7" x14ac:dyDescent="0.25">
      <c r="E10" s="5"/>
    </row>
    <row r="11" spans="1:7" x14ac:dyDescent="0.25">
      <c r="A11" s="3" t="s">
        <v>9</v>
      </c>
      <c r="B11" s="3" t="s">
        <v>10</v>
      </c>
      <c r="C11" s="3" t="s">
        <v>11</v>
      </c>
      <c r="D11" s="3" t="s">
        <v>12</v>
      </c>
      <c r="E11" s="3" t="s">
        <v>13</v>
      </c>
      <c r="F11" s="3" t="s">
        <v>14</v>
      </c>
    </row>
    <row r="12" spans="1:7" x14ac:dyDescent="0.25">
      <c r="B12" s="5"/>
      <c r="C12" s="5">
        <f>F8</f>
        <v>16083580</v>
      </c>
      <c r="D12" s="5">
        <f>C12+B12</f>
        <v>16083580</v>
      </c>
      <c r="E12" s="5">
        <f>F5-D12</f>
        <v>84696420</v>
      </c>
      <c r="F12" s="5">
        <f>E12/(B5+D5)</f>
        <v>2217.1837696335078</v>
      </c>
    </row>
  </sheetData>
  <mergeCells count="2">
    <mergeCell ref="B7:C7"/>
    <mergeCell ref="D7:E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84BE25DED547AB8F9487E6B74ECC" ma:contentTypeVersion="8" ma:contentTypeDescription="Opprett et nytt dokument." ma:contentTypeScope="" ma:versionID="8d00367f1df71cedad67b2dadff5e821">
  <xsd:schema xmlns:xsd="http://www.w3.org/2001/XMLSchema" xmlns:xs="http://www.w3.org/2001/XMLSchema" xmlns:p="http://schemas.microsoft.com/office/2006/metadata/properties" xmlns:ns3="e20aa74b-5d60-487f-9eb7-316f3b725e31" targetNamespace="http://schemas.microsoft.com/office/2006/metadata/properties" ma:root="true" ma:fieldsID="a66d59ece2d08336e46fed86e3bb56c4" ns3:_="">
    <xsd:import namespace="e20aa74b-5d60-487f-9eb7-316f3b725e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aa74b-5d60-487f-9eb7-316f3b725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FB7958-B3B9-4F90-81A9-03B6F0AFA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aa74b-5d60-487f-9eb7-316f3b725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00DE1B-9719-4FC0-8298-CFD2378C55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91BADB-DFFD-449F-90FC-1AE868F86B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Valdar Longem</dc:creator>
  <cp:lastModifiedBy>Espen Valdar Longem</cp:lastModifiedBy>
  <dcterms:created xsi:type="dcterms:W3CDTF">2020-11-06T07:50:44Z</dcterms:created>
  <dcterms:modified xsi:type="dcterms:W3CDTF">2021-02-19T16:26:24Z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3ecc0f-ccb9-4361-8333-eab9c279fcaa_Enabled">
    <vt:lpwstr>true</vt:lpwstr>
  </property>
  <property fmtid="{D5CDD505-2E9C-101B-9397-08002B2CF9AE}" pid="3" name="MSIP_Label_593ecc0f-ccb9-4361-8333-eab9c279fcaa_SetDate">
    <vt:lpwstr>2020-11-06T08:23:57Z</vt:lpwstr>
  </property>
  <property fmtid="{D5CDD505-2E9C-101B-9397-08002B2CF9AE}" pid="4" name="MSIP_Label_593ecc0f-ccb9-4361-8333-eab9c279fcaa_Method">
    <vt:lpwstr>Standard</vt:lpwstr>
  </property>
  <property fmtid="{D5CDD505-2E9C-101B-9397-08002B2CF9AE}" pid="5" name="MSIP_Label_593ecc0f-ccb9-4361-8333-eab9c279fcaa_Name">
    <vt:lpwstr>Intern</vt:lpwstr>
  </property>
  <property fmtid="{D5CDD505-2E9C-101B-9397-08002B2CF9AE}" pid="6" name="MSIP_Label_593ecc0f-ccb9-4361-8333-eab9c279fcaa_SiteId">
    <vt:lpwstr>07ba06ff-14f4-464b-b7e8-bc3a7e21e203</vt:lpwstr>
  </property>
  <property fmtid="{D5CDD505-2E9C-101B-9397-08002B2CF9AE}" pid="7" name="MSIP_Label_593ecc0f-ccb9-4361-8333-eab9c279fcaa_ActionId">
    <vt:lpwstr>96f54a3a-f38f-46b3-b8aa-0000d3960113</vt:lpwstr>
  </property>
  <property fmtid="{D5CDD505-2E9C-101B-9397-08002B2CF9AE}" pid="8" name="MSIP_Label_593ecc0f-ccb9-4361-8333-eab9c279fcaa_ContentBits">
    <vt:lpwstr>0</vt:lpwstr>
  </property>
  <property fmtid="{D5CDD505-2E9C-101B-9397-08002B2CF9AE}" pid="9" name="ContentTypeId">
    <vt:lpwstr>0x01010083D084BE25DED547AB8F9487E6B74ECC</vt:lpwstr>
  </property>
</Properties>
</file>